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orayavink/Documents/bedrijfskunde jaar 3/Minor/"/>
    </mc:Choice>
  </mc:AlternateContent>
  <xr:revisionPtr revIDLastSave="0" documentId="13_ncr:1_{D2C848DE-1E67-F84A-81FB-9582D8F631CD}" xr6:coauthVersionLast="47" xr6:coauthVersionMax="47" xr10:uidLastSave="{00000000-0000-0000-0000-000000000000}"/>
  <bookViews>
    <workbookView xWindow="0" yWindow="0" windowWidth="28800" windowHeight="18000" activeTab="1" xr2:uid="{43ABE61C-3951-4B4A-99EA-3C1B4D6650D2}"/>
  </bookViews>
  <sheets>
    <sheet name="Balans" sheetId="4" r:id="rId1"/>
    <sheet name="Winst- en verliesrekening" sheetId="2" r:id="rId2"/>
    <sheet name="Informatie" sheetId="5" r:id="rId3"/>
    <sheet name="Ratio's"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16" i="2"/>
  <c r="D16" i="2" s="1"/>
  <c r="B15" i="2"/>
  <c r="C15" i="2" s="1"/>
  <c r="B14" i="2"/>
  <c r="C14" i="2" s="1"/>
  <c r="B12" i="2"/>
  <c r="D12" i="2" s="1"/>
  <c r="D15" i="2"/>
  <c r="D9" i="2"/>
  <c r="C9" i="2"/>
  <c r="B9" i="2"/>
  <c r="D8" i="2"/>
  <c r="C8" i="2"/>
  <c r="B8" i="2"/>
  <c r="D7" i="2"/>
  <c r="C7" i="2"/>
  <c r="B7" i="2"/>
  <c r="D6" i="2"/>
  <c r="C6" i="2"/>
  <c r="B11" i="5"/>
  <c r="B6" i="2"/>
  <c r="D4" i="2"/>
  <c r="C4" i="2"/>
  <c r="B4" i="2"/>
  <c r="B39" i="5"/>
  <c r="B38" i="5"/>
  <c r="B37" i="5"/>
  <c r="E17" i="5"/>
  <c r="E18" i="5"/>
  <c r="E16" i="5"/>
  <c r="G23" i="5"/>
  <c r="H23" i="5" s="1"/>
  <c r="H26" i="5"/>
  <c r="H25" i="5"/>
  <c r="H24" i="5"/>
  <c r="D33" i="5"/>
  <c r="D32" i="5"/>
  <c r="E32" i="5" s="1"/>
  <c r="D31" i="5"/>
  <c r="E31" i="5" s="1"/>
  <c r="D30" i="5"/>
  <c r="D29" i="5"/>
  <c r="E29" i="5" s="1"/>
  <c r="D4" i="5"/>
  <c r="D5" i="5"/>
  <c r="D3" i="5"/>
  <c r="H22" i="5" s="1"/>
  <c r="B19" i="2" l="1"/>
  <c r="C12" i="2"/>
  <c r="C17" i="2" s="1"/>
  <c r="C19" i="2" s="1"/>
  <c r="D14" i="2"/>
  <c r="D17" i="2" s="1"/>
  <c r="D19" i="2" s="1"/>
  <c r="C16" i="2"/>
  <c r="B12" i="5"/>
  <c r="C39" i="5" s="1"/>
  <c r="D39" i="5" s="1"/>
  <c r="B10" i="5"/>
  <c r="C37" i="5" s="1"/>
  <c r="F31" i="5"/>
  <c r="F32" i="5"/>
  <c r="D34" i="5"/>
  <c r="E37" i="5" s="1"/>
  <c r="F29" i="5"/>
  <c r="F33" i="5"/>
  <c r="E33" i="5"/>
  <c r="E34" i="5" s="1"/>
  <c r="E38" i="5" s="1"/>
  <c r="C1" i="3"/>
  <c r="D37" i="5" l="1"/>
  <c r="F37" i="5" s="1"/>
  <c r="C38" i="5"/>
  <c r="D38" i="5" s="1"/>
  <c r="F38" i="5" s="1"/>
  <c r="F34" i="5"/>
  <c r="E39" i="5" s="1"/>
  <c r="F39" i="5" s="1"/>
  <c r="C11" i="5"/>
  <c r="C10" i="5"/>
  <c r="C5" i="3"/>
  <c r="C3" i="3"/>
  <c r="C12" i="5" l="1"/>
</calcChain>
</file>

<file path=xl/sharedStrings.xml><?xml version="1.0" encoding="utf-8"?>
<sst xmlns="http://schemas.openxmlformats.org/spreadsheetml/2006/main" count="102" uniqueCount="73">
  <si>
    <t>Eigen Vermogen</t>
  </si>
  <si>
    <t>Boekjaar</t>
  </si>
  <si>
    <t>Current ratio</t>
  </si>
  <si>
    <t>Vlottende activa / kort vreemd vermogen</t>
  </si>
  <si>
    <t>Solvability</t>
  </si>
  <si>
    <t>Eigen vermogen / Totaal vermogen</t>
  </si>
  <si>
    <t>Debt to equity (leverage)</t>
  </si>
  <si>
    <t>Langlopende schulden en kortlopende schulden / eigen vermogen</t>
  </si>
  <si>
    <t>Jaar</t>
  </si>
  <si>
    <t>Aantal hypotheekadvies-opdrachten per jaar</t>
  </si>
  <si>
    <t>Gem. tarief per opdracht</t>
  </si>
  <si>
    <t>Omzet uit hypotheekadvies</t>
  </si>
  <si>
    <t>Jaar 1</t>
  </si>
  <si>
    <t>Jaar 2</t>
  </si>
  <si>
    <t>Jaar 3</t>
  </si>
  <si>
    <t>Hypotheekadvies</t>
  </si>
  <si>
    <t>Omzet (adviesdiensten + beheer)</t>
  </si>
  <si>
    <t>Kosten (huur, personeel, overhead, software, inrichting)</t>
  </si>
  <si>
    <t>Beleggingsadvies</t>
  </si>
  <si>
    <t>Inkomsten</t>
  </si>
  <si>
    <t>hypotheekadvies</t>
  </si>
  <si>
    <t>per opdracht</t>
  </si>
  <si>
    <t>Advies</t>
  </si>
  <si>
    <t>per uur</t>
  </si>
  <si>
    <t>Asset under management (AUM)</t>
  </si>
  <si>
    <t>per jaar van het beheerde vermogen</t>
  </si>
  <si>
    <t>Kosten</t>
  </si>
  <si>
    <t>Huur kantoorruimte</t>
  </si>
  <si>
    <t>Inventaris / meubilair / inrichting</t>
  </si>
  <si>
    <t>eenmalig bij start</t>
  </si>
  <si>
    <t>Software / licenties / tools</t>
  </si>
  <si>
    <t>per jaar</t>
  </si>
  <si>
    <t>Per maand</t>
  </si>
  <si>
    <t>administratie / verzekeringen / marketing</t>
  </si>
  <si>
    <t>salaris</t>
  </si>
  <si>
    <t>Per adviseur per maand</t>
  </si>
  <si>
    <t>per week</t>
  </si>
  <si>
    <t>* is ongeveer 1,15 opdrachten per persoon per week</t>
  </si>
  <si>
    <t>* is ongeveer 0,67 opdracht per persoon per week</t>
  </si>
  <si>
    <t>* is ongeveer 1,63 opdrachten per persoon per week</t>
  </si>
  <si>
    <t>Totalen</t>
  </si>
  <si>
    <t>Inkomsten hypotheekadvies</t>
  </si>
  <si>
    <t>Inkomsten beleggingsadvies</t>
  </si>
  <si>
    <t>Totale inkomsten</t>
  </si>
  <si>
    <t>Totale kosten</t>
  </si>
  <si>
    <t>winst/verlies</t>
  </si>
  <si>
    <t>* gerekend 3 adviseurs die 5 uur per week beleggingsadvies geven</t>
  </si>
  <si>
    <t>Overige inkomsten</t>
  </si>
  <si>
    <t>Second opinion hypotheekadvies</t>
  </si>
  <si>
    <t>Wat</t>
  </si>
  <si>
    <t>Aantal per jaar</t>
  </si>
  <si>
    <t>Inkomsten:</t>
  </si>
  <si>
    <t>Adviesuren</t>
  </si>
  <si>
    <t>Asset under Management (AUM)</t>
  </si>
  <si>
    <t>Overige inkomsten (Second opinions)</t>
  </si>
  <si>
    <t>Winst en verliesrekening Generatio Capital</t>
  </si>
  <si>
    <t>Winst/verlies</t>
  </si>
  <si>
    <t>Beleggingsadvies:</t>
  </si>
  <si>
    <t>Inventaris / meubilair / inrichting (eenmalige uitgaven) afschrijving in 5 jaar</t>
  </si>
  <si>
    <t>ACTIVA (Bezittingen)</t>
  </si>
  <si>
    <t>PASSIVA (Kapitaal en Schulden)</t>
  </si>
  <si>
    <t>Vaste Activa</t>
  </si>
  <si>
    <t>Initiële Inbreng Vennoten</t>
  </si>
  <si>
    <t>Vlottende Activa</t>
  </si>
  <si>
    <t>Kasmiddelen/Bank</t>
  </si>
  <si>
    <t>Kortlopende Schulden</t>
  </si>
  <si>
    <t>TOTAAL ACTIVA</t>
  </si>
  <si>
    <t>TOTAAL PASSIVA</t>
  </si>
  <si>
    <t>Inventaris &amp; Inrichting (Boekwaarde)</t>
  </si>
  <si>
    <t>Ingehouden Winst VOF (Cumulatief)</t>
  </si>
  <si>
    <t>TOTAAL EIGEN VERMOGEN</t>
  </si>
  <si>
    <t>Schulden (Uitgaande van € 0)</t>
  </si>
  <si>
    <t>Balans Generatio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</si>
</sst>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_);[Red]\(&quot;€&quot;\ #,##0\)"/>
    <numFmt numFmtId="8" formatCode="&quot;€&quot;\ #,##0.00_);[Red]\(&quot;€&quot;\ #,##0.00\)"/>
    <numFmt numFmtId="44" formatCode="_(&quot;€&quot;\ * #,##0.00_);_(&quot;€&quot;\ * \(#,##0.00\);_(&quot;€&quot;\ * &quot;-&quot;??_);_(@_)"/>
    <numFmt numFmtId="164" formatCode="&quot;€&quot;\ #,##0.00"/>
  </numFmts>
  <fonts count="12"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12"/>
      <color theme="0"/>
      <name val="Calibri"/>
      <family val="2"/>
      <scheme val="minor"/>
    </font>
    <font>
      <sz val="18"/>
      <color theme="1"/>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1"/>
      <color rgb="FF1F1F1F"/>
      <name val="Arial"/>
      <family val="2"/>
    </font>
    <font>
      <b/>
      <sz val="11"/>
      <color rgb="FF1F1F1F"/>
      <name val="Arial"/>
      <family val="2"/>
    </font>
    <font>
      <i/>
      <sz val="11"/>
      <color rgb="FF1F1F1F"/>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5"/>
      </patternFill>
    </fill>
    <fill>
      <patternFill patternType="solid">
        <fgColor theme="9" tint="0.79998168889431442"/>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F88A8C"/>
        <bgColor indexed="64"/>
      </patternFill>
    </fill>
    <fill>
      <patternFill patternType="solid">
        <fgColor theme="8" tint="0.59999389629810485"/>
        <bgColor indexed="64"/>
      </patternFill>
    </fill>
    <fill>
      <patternFill patternType="solid">
        <fgColor theme="7" tint="0.79998168889431442"/>
        <bgColor indexed="64"/>
      </patternFill>
    </fill>
  </fills>
  <borders count="7">
    <border>
      <left/>
      <right/>
      <top/>
      <bottom/>
      <diagonal/>
    </border>
    <border>
      <left/>
      <right/>
      <top style="thin">
        <color theme="2" tint="-9.9978637043366805E-2"/>
      </top>
      <bottom/>
      <diagonal/>
    </border>
    <border>
      <left/>
      <right/>
      <top style="thin">
        <color theme="1"/>
      </top>
      <bottom/>
      <diagonal/>
    </border>
    <border>
      <left/>
      <right/>
      <top style="thin">
        <color theme="1"/>
      </top>
      <bottom style="thin">
        <color theme="2" tint="-9.9978637043366805E-2"/>
      </bottom>
      <diagonal/>
    </border>
    <border>
      <left style="thin">
        <color theme="1"/>
      </left>
      <right/>
      <top/>
      <bottom/>
      <diagonal/>
    </border>
    <border>
      <left/>
      <right/>
      <top/>
      <bottom style="medium">
        <color theme="1"/>
      </bottom>
      <diagonal/>
    </border>
    <border>
      <left style="thin">
        <color theme="1"/>
      </left>
      <right/>
      <top/>
      <bottom style="medium">
        <color theme="1"/>
      </bottom>
      <diagonal/>
    </border>
  </borders>
  <cellStyleXfs count="2">
    <xf numFmtId="0" fontId="0" fillId="0" borderId="0"/>
    <xf numFmtId="0" fontId="3" fillId="4" borderId="0" applyNumberFormat="0" applyBorder="0" applyAlignment="0" applyProtection="0"/>
  </cellStyleXfs>
  <cellXfs count="65">
    <xf numFmtId="0" fontId="0" fillId="0" borderId="0" xfId="0"/>
    <xf numFmtId="0" fontId="2" fillId="0" borderId="0" xfId="0" applyFont="1"/>
    <xf numFmtId="0" fontId="2" fillId="2" borderId="0" xfId="0" applyFont="1" applyFill="1"/>
    <xf numFmtId="6" fontId="0" fillId="0" borderId="0" xfId="0" applyNumberFormat="1"/>
    <xf numFmtId="0" fontId="5" fillId="3" borderId="0" xfId="0" applyFont="1" applyFill="1"/>
    <xf numFmtId="0" fontId="0" fillId="0" borderId="0" xfId="0" applyAlignment="1">
      <alignment horizontal="right"/>
    </xf>
    <xf numFmtId="0" fontId="2" fillId="5" borderId="0" xfId="0" applyFont="1" applyFill="1"/>
    <xf numFmtId="0" fontId="6" fillId="6" borderId="0" xfId="0" applyFont="1" applyFill="1"/>
    <xf numFmtId="44" fontId="0" fillId="0" borderId="0" xfId="0" applyNumberFormat="1"/>
    <xf numFmtId="9" fontId="0" fillId="0" borderId="0" xfId="0" applyNumberFormat="1"/>
    <xf numFmtId="0" fontId="5" fillId="5" borderId="0" xfId="0" applyFont="1" applyFill="1"/>
    <xf numFmtId="0" fontId="5" fillId="7" borderId="0" xfId="0" applyFont="1" applyFill="1"/>
    <xf numFmtId="0" fontId="5" fillId="8" borderId="0" xfId="0" applyFont="1" applyFill="1"/>
    <xf numFmtId="0" fontId="7" fillId="0" borderId="0" xfId="0" applyFont="1"/>
    <xf numFmtId="0" fontId="0" fillId="0" borderId="1" xfId="0" applyBorder="1"/>
    <xf numFmtId="164" fontId="0" fillId="0" borderId="0" xfId="0" applyNumberFormat="1" applyAlignment="1">
      <alignment horizontal="right"/>
    </xf>
    <xf numFmtId="0" fontId="2" fillId="8" borderId="0" xfId="0" applyFont="1" applyFill="1" applyAlignment="1">
      <alignment horizontal="right"/>
    </xf>
    <xf numFmtId="164" fontId="0" fillId="0" borderId="0" xfId="0" applyNumberFormat="1"/>
    <xf numFmtId="0" fontId="0" fillId="5" borderId="0" xfId="0" applyFill="1"/>
    <xf numFmtId="0" fontId="0" fillId="8" borderId="0" xfId="0" applyFill="1"/>
    <xf numFmtId="164" fontId="2" fillId="0" borderId="3" xfId="0" applyNumberFormat="1" applyFont="1" applyBorder="1"/>
    <xf numFmtId="44" fontId="2" fillId="0" borderId="2" xfId="0" applyNumberFormat="1" applyFont="1" applyBorder="1"/>
    <xf numFmtId="0" fontId="2" fillId="5" borderId="0" xfId="0" applyFont="1" applyFill="1" applyAlignment="1">
      <alignment horizontal="right"/>
    </xf>
    <xf numFmtId="0" fontId="6" fillId="0" borderId="0" xfId="0" applyFont="1"/>
    <xf numFmtId="8" fontId="0" fillId="0" borderId="0" xfId="0" applyNumberFormat="1"/>
    <xf numFmtId="0" fontId="2" fillId="7" borderId="0" xfId="0" applyFont="1" applyFill="1" applyAlignment="1">
      <alignment horizontal="right"/>
    </xf>
    <xf numFmtId="0" fontId="2" fillId="7" borderId="4" xfId="0" applyFont="1" applyFill="1" applyBorder="1" applyAlignment="1">
      <alignment horizontal="right"/>
    </xf>
    <xf numFmtId="8" fontId="0" fillId="0" borderId="4" xfId="0" applyNumberFormat="1" applyBorder="1"/>
    <xf numFmtId="0" fontId="4" fillId="6" borderId="0" xfId="0" applyFont="1" applyFill="1"/>
    <xf numFmtId="0" fontId="0" fillId="6" borderId="0" xfId="0" applyFill="1"/>
    <xf numFmtId="0" fontId="6" fillId="6" borderId="0" xfId="0" applyFont="1" applyFill="1" applyAlignment="1">
      <alignment horizontal="right"/>
    </xf>
    <xf numFmtId="1" fontId="0" fillId="0" borderId="0" xfId="0" applyNumberFormat="1"/>
    <xf numFmtId="0" fontId="2" fillId="9" borderId="0" xfId="1" applyFont="1" applyFill="1"/>
    <xf numFmtId="0" fontId="0" fillId="0" borderId="0" xfId="0" applyAlignment="1">
      <alignment horizontal="left" indent="2"/>
    </xf>
    <xf numFmtId="0" fontId="0" fillId="0" borderId="0" xfId="0" applyAlignment="1">
      <alignment horizontal="left"/>
    </xf>
    <xf numFmtId="164" fontId="0" fillId="0" borderId="2" xfId="0" applyNumberFormat="1" applyBorder="1"/>
    <xf numFmtId="0" fontId="2" fillId="0" borderId="2" xfId="0" applyFont="1" applyBorder="1" applyAlignment="1">
      <alignment horizontal="left"/>
    </xf>
    <xf numFmtId="0" fontId="8" fillId="6" borderId="0" xfId="0" applyFont="1" applyFill="1"/>
    <xf numFmtId="0" fontId="2" fillId="0" borderId="2" xfId="0" applyFont="1" applyBorder="1"/>
    <xf numFmtId="164" fontId="2" fillId="0" borderId="0" xfId="0" applyNumberFormat="1" applyFont="1"/>
    <xf numFmtId="0" fontId="1" fillId="0" borderId="0" xfId="0" applyFont="1"/>
    <xf numFmtId="0" fontId="10" fillId="0" borderId="0" xfId="0" applyFont="1"/>
    <xf numFmtId="0" fontId="9" fillId="0" borderId="0" xfId="0" applyFont="1"/>
    <xf numFmtId="8" fontId="9" fillId="0" borderId="0" xfId="0" applyNumberFormat="1" applyFont="1"/>
    <xf numFmtId="8" fontId="10" fillId="0" borderId="0" xfId="0" applyNumberFormat="1" applyFont="1"/>
    <xf numFmtId="0" fontId="11" fillId="0" borderId="0" xfId="0" applyFont="1"/>
    <xf numFmtId="0" fontId="2" fillId="0" borderId="0" xfId="0" applyFont="1" applyFill="1" applyBorder="1"/>
    <xf numFmtId="0" fontId="0" fillId="0" borderId="0" xfId="0" applyFill="1" applyBorder="1"/>
    <xf numFmtId="0" fontId="10" fillId="9" borderId="0" xfId="0" applyFont="1" applyFill="1"/>
    <xf numFmtId="0" fontId="10" fillId="9" borderId="4" xfId="0" applyFont="1" applyFill="1" applyBorder="1"/>
    <xf numFmtId="0" fontId="10" fillId="0" borderId="4" xfId="0" applyFont="1" applyBorder="1"/>
    <xf numFmtId="0" fontId="9" fillId="0" borderId="4" xfId="0" applyFont="1" applyBorder="1"/>
    <xf numFmtId="14" fontId="10" fillId="0" borderId="0" xfId="0" applyNumberFormat="1" applyFont="1"/>
    <xf numFmtId="8" fontId="10" fillId="0" borderId="0" xfId="0" applyNumberFormat="1" applyFont="1" applyBorder="1"/>
    <xf numFmtId="0" fontId="10" fillId="0" borderId="0" xfId="0" applyFont="1" applyFill="1" applyBorder="1"/>
    <xf numFmtId="0" fontId="9" fillId="0" borderId="0" xfId="0" applyFont="1" applyFill="1" applyBorder="1"/>
    <xf numFmtId="8" fontId="10" fillId="0" borderId="0" xfId="0" applyNumberFormat="1" applyFont="1" applyFill="1" applyBorder="1"/>
    <xf numFmtId="14" fontId="10" fillId="9" borderId="0" xfId="0" applyNumberFormat="1" applyFont="1" applyFill="1"/>
    <xf numFmtId="0" fontId="8" fillId="0" borderId="0" xfId="0" applyFont="1" applyFill="1"/>
    <xf numFmtId="0" fontId="10" fillId="10" borderId="4" xfId="0" applyFont="1" applyFill="1" applyBorder="1"/>
    <xf numFmtId="0" fontId="10" fillId="5" borderId="0" xfId="0" applyFont="1" applyFill="1" applyBorder="1"/>
    <xf numFmtId="0" fontId="10" fillId="5" borderId="4" xfId="0" applyFont="1" applyFill="1" applyBorder="1"/>
    <xf numFmtId="0" fontId="0" fillId="0" borderId="5" xfId="0" applyBorder="1"/>
    <xf numFmtId="0" fontId="9" fillId="0" borderId="6" xfId="0" applyFont="1" applyBorder="1"/>
    <xf numFmtId="8" fontId="9" fillId="0" borderId="5" xfId="0" applyNumberFormat="1" applyFont="1" applyBorder="1"/>
  </cellXfs>
  <cellStyles count="2">
    <cellStyle name="40% - Accent4" xfId="1" builtinId="43"/>
    <cellStyle name="Standaard" xfId="0" builtinId="0"/>
  </cellStyles>
  <dxfs count="0"/>
  <tableStyles count="0" defaultTableStyle="TableStyleMedium2" defaultPivotStyle="PivotStyleLight16"/>
  <colors>
    <mruColors>
      <color rgb="FFF88A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11545</xdr:colOff>
      <xdr:row>0</xdr:row>
      <xdr:rowOff>0</xdr:rowOff>
    </xdr:from>
    <xdr:to>
      <xdr:col>11</xdr:col>
      <xdr:colOff>11544</xdr:colOff>
      <xdr:row>19</xdr:row>
      <xdr:rowOff>11545</xdr:rowOff>
    </xdr:to>
    <xdr:sp macro="" textlink="">
      <xdr:nvSpPr>
        <xdr:cNvPr id="2" name="Tekstvak 1">
          <a:extLst>
            <a:ext uri="{FF2B5EF4-FFF2-40B4-BE49-F238E27FC236}">
              <a16:creationId xmlns:a16="http://schemas.microsoft.com/office/drawing/2014/main" id="{567F2BB1-F950-83CC-9C4C-3B4B8FDB2216}"/>
            </a:ext>
          </a:extLst>
        </xdr:cNvPr>
        <xdr:cNvSpPr txBox="1"/>
      </xdr:nvSpPr>
      <xdr:spPr>
        <a:xfrm>
          <a:off x="8555181" y="0"/>
          <a:ext cx="4410363" cy="381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200"/>
            <a:t>We hebben een VOF opgericht, hierdoor wordt de winst verdeeld onder de vennoten. Hierdoor</a:t>
          </a:r>
          <a:r>
            <a:rPr lang="nl-NL" sz="1200" baseline="0"/>
            <a:t> betaald iedere vennoot zijn eigen inkomstenbelasting in box 1.</a:t>
          </a:r>
        </a:p>
        <a:p>
          <a:endParaRPr lang="nl-NL" sz="1200" baseline="0"/>
        </a:p>
        <a:p>
          <a:r>
            <a:rPr lang="nl-NL" sz="1200" baseline="0"/>
            <a:t>Doordat iedere vennoot ook een normaal salaris ontvangt hebben we besloten de eerste 3 jaar de winst terug te investeren in de onderneming.  </a:t>
          </a:r>
        </a:p>
        <a:p>
          <a:endParaRPr lang="nl-NL" sz="1200" b="1" baseline="0"/>
        </a:p>
        <a:p>
          <a:r>
            <a:rPr lang="nl-NL" sz="1200" b="1"/>
            <a:t>Herinvestering:</a:t>
          </a:r>
          <a:r>
            <a:rPr lang="nl-NL" sz="1200"/>
            <a:t> Het herinvesteren van de winst betekent dat het geld wordt gebruikt om bijvoorbeeld een grotere buffer op te bouwen, meer marketing te doen, of nieuw inventaris aan te schaffen (wat op termijn weer tot nieuwe afschrijvingen kan leiden). Dit is goed voor de groei, maar ontheft de vennoten niet van de plicht om over de gemaakte winst direct Inkomstenbelasting te betalen.</a:t>
          </a:r>
        </a:p>
        <a:p>
          <a:endParaRPr lang="nl-NL" sz="1200"/>
        </a:p>
        <a:p>
          <a:r>
            <a:rPr lang="nl-NL" sz="1200" b="1"/>
            <a:t>Fiscaal:</a:t>
          </a:r>
          <a:r>
            <a:rPr lang="nl-NL" sz="1200"/>
            <a:t> De winst (€ 25.200, € 148.200, € 286.200) blijft </a:t>
          </a:r>
          <a:r>
            <a:rPr lang="nl-NL" sz="1200" b="1"/>
            <a:t>belastbaar inkomen</a:t>
          </a:r>
          <a:r>
            <a:rPr lang="nl-NL" sz="1200"/>
            <a:t> voor de vennoten. De vennoten moeten hierover belasting betalen, ongeacht of het geld op de bankrekening van de VOF blijft staan voor herinvestering.</a:t>
          </a:r>
        </a:p>
        <a:p>
          <a:endParaRPr lang="nl-NL" sz="1200" b="1"/>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008A9-BF8B-4164-BFAE-702FE523FB37}">
  <dimension ref="A1:H35"/>
  <sheetViews>
    <sheetView zoomScale="110" zoomScaleNormal="110" workbookViewId="0">
      <selection activeCell="C13" sqref="C13"/>
    </sheetView>
  </sheetViews>
  <sheetFormatPr baseColWidth="10" defaultColWidth="8.83203125" defaultRowHeight="15" x14ac:dyDescent="0.2"/>
  <cols>
    <col min="1" max="1" width="31.5" bestFit="1" customWidth="1"/>
    <col min="2" max="2" width="14.6640625" customWidth="1"/>
    <col min="3" max="4" width="12.5" bestFit="1" customWidth="1"/>
    <col min="5" max="5" width="31.33203125" bestFit="1" customWidth="1"/>
    <col min="6" max="6" width="11.5" bestFit="1" customWidth="1"/>
    <col min="7" max="8" width="12.5" bestFit="1" customWidth="1"/>
  </cols>
  <sheetData>
    <row r="1" spans="1:8" s="58" customFormat="1" ht="21" x14ac:dyDescent="0.25">
      <c r="A1" s="37" t="s">
        <v>72</v>
      </c>
    </row>
    <row r="2" spans="1:8" x14ac:dyDescent="0.2">
      <c r="A2" s="48" t="s">
        <v>59</v>
      </c>
      <c r="B2" s="57">
        <v>46387</v>
      </c>
      <c r="C2" s="57">
        <v>46752</v>
      </c>
      <c r="D2" s="57">
        <v>47118</v>
      </c>
      <c r="E2" s="49" t="s">
        <v>60</v>
      </c>
      <c r="F2" s="57">
        <v>46387</v>
      </c>
      <c r="G2" s="57">
        <v>46752</v>
      </c>
      <c r="H2" s="57">
        <v>47118</v>
      </c>
    </row>
    <row r="3" spans="1:8" x14ac:dyDescent="0.2">
      <c r="A3" s="41" t="s">
        <v>61</v>
      </c>
      <c r="B3" s="42"/>
      <c r="C3" s="42"/>
      <c r="D3" s="42"/>
      <c r="E3" s="50" t="s">
        <v>0</v>
      </c>
      <c r="F3" s="42"/>
      <c r="G3" s="42"/>
      <c r="H3" s="42"/>
    </row>
    <row r="4" spans="1:8" x14ac:dyDescent="0.2">
      <c r="A4" s="42" t="s">
        <v>68</v>
      </c>
      <c r="B4" s="43">
        <v>6000</v>
      </c>
      <c r="C4" s="43">
        <v>4500</v>
      </c>
      <c r="D4" s="43">
        <v>3000</v>
      </c>
      <c r="E4" s="51" t="s">
        <v>62</v>
      </c>
      <c r="F4" s="43">
        <v>10000</v>
      </c>
      <c r="G4" s="43">
        <v>10000</v>
      </c>
      <c r="H4" s="43">
        <v>10000</v>
      </c>
    </row>
    <row r="5" spans="1:8" x14ac:dyDescent="0.2">
      <c r="A5" s="41" t="s">
        <v>63</v>
      </c>
      <c r="B5" s="42"/>
      <c r="C5" s="42"/>
      <c r="D5" s="42"/>
      <c r="E5" s="51" t="s">
        <v>69</v>
      </c>
      <c r="F5" s="43">
        <v>25200</v>
      </c>
      <c r="G5" s="43">
        <v>173400</v>
      </c>
      <c r="H5" s="43">
        <v>459600</v>
      </c>
    </row>
    <row r="6" spans="1:8" x14ac:dyDescent="0.2">
      <c r="A6" s="42" t="s">
        <v>64</v>
      </c>
      <c r="B6" s="43">
        <v>29200</v>
      </c>
      <c r="C6" s="43">
        <v>183400</v>
      </c>
      <c r="D6" s="43">
        <v>466600</v>
      </c>
      <c r="E6" s="59" t="s">
        <v>70</v>
      </c>
      <c r="F6" s="44">
        <v>35200</v>
      </c>
      <c r="G6" s="44">
        <v>183400</v>
      </c>
      <c r="H6" s="44">
        <v>469600</v>
      </c>
    </row>
    <row r="7" spans="1:8" x14ac:dyDescent="0.2">
      <c r="A7" s="42"/>
      <c r="B7" s="42"/>
      <c r="C7" s="42"/>
      <c r="D7" s="42"/>
      <c r="E7" s="50" t="s">
        <v>65</v>
      </c>
      <c r="F7" s="42"/>
      <c r="G7" s="42"/>
      <c r="H7" s="42"/>
    </row>
    <row r="8" spans="1:8" ht="16" thickBot="1" x14ac:dyDescent="0.25">
      <c r="A8" s="62"/>
      <c r="B8" s="62"/>
      <c r="C8" s="62"/>
      <c r="D8" s="62"/>
      <c r="E8" s="63" t="s">
        <v>71</v>
      </c>
      <c r="F8" s="64">
        <v>0</v>
      </c>
      <c r="G8" s="64">
        <v>0</v>
      </c>
      <c r="H8" s="64">
        <v>0</v>
      </c>
    </row>
    <row r="9" spans="1:8" x14ac:dyDescent="0.2">
      <c r="A9" s="60" t="s">
        <v>66</v>
      </c>
      <c r="B9" s="53">
        <v>35200</v>
      </c>
      <c r="C9" s="53">
        <v>187900</v>
      </c>
      <c r="D9" s="53">
        <v>469600</v>
      </c>
      <c r="E9" s="61" t="s">
        <v>67</v>
      </c>
      <c r="F9" s="53">
        <v>35200</v>
      </c>
      <c r="G9" s="53">
        <v>183400</v>
      </c>
      <c r="H9" s="53">
        <v>469600</v>
      </c>
    </row>
    <row r="10" spans="1:8" x14ac:dyDescent="0.2">
      <c r="A10" s="55"/>
      <c r="B10" s="55"/>
      <c r="C10" s="55"/>
      <c r="D10" s="55"/>
      <c r="E10" s="47"/>
      <c r="F10" s="47"/>
    </row>
    <row r="11" spans="1:8" x14ac:dyDescent="0.2">
      <c r="A11" s="54"/>
      <c r="B11" s="56"/>
      <c r="C11" s="54"/>
      <c r="D11" s="56"/>
      <c r="E11" s="47"/>
      <c r="F11" s="47"/>
    </row>
    <row r="12" spans="1:8" x14ac:dyDescent="0.2">
      <c r="A12" s="46"/>
      <c r="B12" s="46"/>
      <c r="C12" s="47"/>
      <c r="D12" s="47"/>
      <c r="E12" s="47"/>
      <c r="F12" s="47"/>
    </row>
    <row r="13" spans="1:8" x14ac:dyDescent="0.2">
      <c r="A13" s="47"/>
      <c r="B13" s="47"/>
      <c r="C13" s="47"/>
      <c r="D13" s="47"/>
      <c r="E13" s="47"/>
      <c r="F13" s="47"/>
    </row>
    <row r="14" spans="1:8" x14ac:dyDescent="0.2">
      <c r="A14" s="47"/>
      <c r="B14" s="47"/>
      <c r="C14" s="47"/>
      <c r="D14" s="46"/>
      <c r="E14" s="47"/>
      <c r="F14" s="47"/>
    </row>
    <row r="15" spans="1:8" x14ac:dyDescent="0.2">
      <c r="A15" s="47"/>
      <c r="B15" s="47"/>
      <c r="C15" s="47"/>
      <c r="D15" s="47"/>
      <c r="E15" s="47"/>
      <c r="F15" s="47"/>
    </row>
    <row r="16" spans="1:8" x14ac:dyDescent="0.2">
      <c r="A16" s="47"/>
      <c r="B16" s="47"/>
      <c r="C16" s="47"/>
      <c r="D16" s="46"/>
      <c r="E16" s="47"/>
      <c r="F16" s="47"/>
    </row>
    <row r="17" spans="1:8" x14ac:dyDescent="0.2">
      <c r="A17" s="47"/>
      <c r="B17" s="47"/>
      <c r="C17" s="47"/>
      <c r="D17" s="47"/>
      <c r="E17" s="47"/>
      <c r="F17" s="47"/>
    </row>
    <row r="18" spans="1:8" x14ac:dyDescent="0.2">
      <c r="A18" s="41"/>
      <c r="B18" s="52"/>
      <c r="C18" s="52"/>
      <c r="D18" s="52"/>
      <c r="E18" s="41"/>
      <c r="F18" s="52"/>
      <c r="G18" s="52"/>
      <c r="H18" s="52"/>
    </row>
    <row r="19" spans="1:8" x14ac:dyDescent="0.2">
      <c r="A19" s="41"/>
      <c r="B19" s="42"/>
      <c r="C19" s="42"/>
      <c r="D19" s="42"/>
      <c r="E19" s="41"/>
      <c r="F19" s="42"/>
      <c r="G19" s="42"/>
      <c r="H19" s="42"/>
    </row>
    <row r="20" spans="1:8" x14ac:dyDescent="0.2">
      <c r="A20" s="42"/>
      <c r="B20" s="43"/>
      <c r="C20" s="43"/>
      <c r="D20" s="43"/>
      <c r="E20" s="42"/>
      <c r="F20" s="43"/>
      <c r="G20" s="43"/>
      <c r="H20" s="43"/>
    </row>
    <row r="21" spans="1:8" x14ac:dyDescent="0.2">
      <c r="A21" s="41"/>
      <c r="B21" s="42"/>
      <c r="C21" s="42"/>
      <c r="D21" s="42"/>
      <c r="E21" s="42"/>
      <c r="F21" s="43"/>
      <c r="G21" s="43"/>
      <c r="H21" s="43"/>
    </row>
    <row r="22" spans="1:8" x14ac:dyDescent="0.2">
      <c r="A22" s="42"/>
      <c r="B22" s="43"/>
      <c r="C22" s="43"/>
      <c r="D22" s="43"/>
      <c r="E22" s="41"/>
      <c r="F22" s="44"/>
      <c r="G22" s="44"/>
      <c r="H22" s="44"/>
    </row>
    <row r="23" spans="1:8" x14ac:dyDescent="0.2">
      <c r="A23" s="42"/>
      <c r="B23" s="42"/>
      <c r="C23" s="42"/>
      <c r="D23" s="42"/>
      <c r="E23" s="41"/>
      <c r="F23" s="42"/>
      <c r="G23" s="42"/>
      <c r="H23" s="42"/>
    </row>
    <row r="24" spans="1:8" x14ac:dyDescent="0.2">
      <c r="A24" s="41"/>
      <c r="B24" s="44"/>
      <c r="C24" s="44"/>
      <c r="D24" s="44"/>
      <c r="E24" s="42"/>
      <c r="F24" s="43"/>
      <c r="G24" s="43"/>
      <c r="H24" s="43"/>
    </row>
    <row r="25" spans="1:8" x14ac:dyDescent="0.2">
      <c r="A25" s="42"/>
      <c r="B25" s="42"/>
      <c r="C25" s="42"/>
      <c r="D25" s="42"/>
      <c r="E25" s="41"/>
      <c r="F25" s="44"/>
      <c r="G25" s="44"/>
      <c r="H25" s="44"/>
    </row>
    <row r="26" spans="1:8" x14ac:dyDescent="0.2">
      <c r="A26" s="41"/>
      <c r="B26" s="41"/>
      <c r="C26" s="41"/>
      <c r="D26" s="41"/>
    </row>
    <row r="27" spans="1:8" x14ac:dyDescent="0.2">
      <c r="A27" s="41"/>
      <c r="B27" s="42"/>
      <c r="C27" s="41"/>
      <c r="D27" s="42"/>
    </row>
    <row r="28" spans="1:8" x14ac:dyDescent="0.2">
      <c r="A28" s="42"/>
      <c r="B28" s="43"/>
      <c r="C28" s="42"/>
      <c r="D28" s="43"/>
    </row>
    <row r="29" spans="1:8" x14ac:dyDescent="0.2">
      <c r="A29" s="42"/>
      <c r="B29" s="42"/>
      <c r="C29" s="42"/>
      <c r="D29" s="43"/>
    </row>
    <row r="30" spans="1:8" x14ac:dyDescent="0.2">
      <c r="A30" s="41"/>
      <c r="B30" s="42"/>
      <c r="C30" s="41"/>
      <c r="D30" s="44"/>
    </row>
    <row r="31" spans="1:8" x14ac:dyDescent="0.2">
      <c r="A31" s="42"/>
      <c r="B31" s="42"/>
      <c r="C31" s="42"/>
      <c r="D31" s="42"/>
    </row>
    <row r="32" spans="1:8" x14ac:dyDescent="0.2">
      <c r="A32" s="45"/>
      <c r="B32" s="42"/>
      <c r="C32" s="41"/>
      <c r="D32" s="42"/>
    </row>
    <row r="33" spans="1:4" x14ac:dyDescent="0.2">
      <c r="A33" s="42"/>
      <c r="B33" s="43"/>
      <c r="C33" s="42"/>
      <c r="D33" s="43"/>
    </row>
    <row r="34" spans="1:4" x14ac:dyDescent="0.2">
      <c r="A34" s="42"/>
      <c r="B34" s="42"/>
      <c r="C34" s="42"/>
      <c r="D34" s="42"/>
    </row>
    <row r="35" spans="1:4" x14ac:dyDescent="0.2">
      <c r="A35" s="41"/>
      <c r="B35" s="44"/>
      <c r="C35" s="41"/>
      <c r="D35" s="44"/>
    </row>
  </sheetData>
  <protectedRanges>
    <protectedRange sqref="B13:B18 E10:E12 E14 E16 E18 B2 E2" name="Range1"/>
  </protectedRanges>
  <pageMargins left="0.7" right="0.7" top="0.75" bottom="0.75" header="0.3" footer="0.3"/>
  <pageSetup paperSize="9" orientation="portrait" r:id="rId1"/>
  <headerFooter>
    <oddHeader>&amp;L&amp;"Calibri"&amp;10&amp;K2FB5E4| DNB UNRESTRICTED |&amp;1#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A4B6-E98A-415A-ACB5-D50F9F6A9AE2}">
  <dimension ref="A1:G22"/>
  <sheetViews>
    <sheetView tabSelected="1" zoomScale="110" zoomScaleNormal="110" workbookViewId="0">
      <selection activeCell="C28" sqref="C28"/>
    </sheetView>
  </sheetViews>
  <sheetFormatPr baseColWidth="10" defaultColWidth="8.83203125" defaultRowHeight="15" x14ac:dyDescent="0.2"/>
  <cols>
    <col min="1" max="1" width="63.1640625" customWidth="1"/>
    <col min="2" max="4" width="12" bestFit="1" customWidth="1"/>
    <col min="5" max="5" width="13" customWidth="1"/>
    <col min="6" max="6" width="14" customWidth="1"/>
  </cols>
  <sheetData>
    <row r="1" spans="1:7" ht="21" x14ac:dyDescent="0.25">
      <c r="A1" s="37" t="s">
        <v>55</v>
      </c>
      <c r="B1" s="29"/>
      <c r="C1" s="29"/>
      <c r="D1" s="29"/>
      <c r="G1" s="40"/>
    </row>
    <row r="2" spans="1:7" x14ac:dyDescent="0.2">
      <c r="A2" s="1" t="s">
        <v>1</v>
      </c>
      <c r="B2" s="32">
        <v>2026</v>
      </c>
      <c r="C2" s="32">
        <v>2027</v>
      </c>
      <c r="D2" s="32">
        <v>2028</v>
      </c>
    </row>
    <row r="3" spans="1:7" x14ac:dyDescent="0.2">
      <c r="A3" s="18" t="s">
        <v>51</v>
      </c>
      <c r="B3" s="17"/>
      <c r="C3" s="17"/>
      <c r="D3" s="17"/>
    </row>
    <row r="4" spans="1:7" x14ac:dyDescent="0.2">
      <c r="A4" s="34" t="s">
        <v>15</v>
      </c>
      <c r="B4" s="17">
        <f>Informatie!D3</f>
        <v>140000</v>
      </c>
      <c r="C4" s="17">
        <f>Informatie!D4</f>
        <v>240000</v>
      </c>
      <c r="D4" s="17">
        <f>Informatie!D5</f>
        <v>340000</v>
      </c>
    </row>
    <row r="5" spans="1:7" x14ac:dyDescent="0.2">
      <c r="A5" s="34" t="s">
        <v>57</v>
      </c>
      <c r="B5" s="17"/>
      <c r="C5" s="17"/>
      <c r="D5" s="17"/>
    </row>
    <row r="6" spans="1:7" x14ac:dyDescent="0.2">
      <c r="A6" s="33" t="s">
        <v>52</v>
      </c>
      <c r="B6" s="17">
        <f>Informatie!H23</f>
        <v>70200</v>
      </c>
      <c r="C6" s="17">
        <f>Informatie!H23</f>
        <v>70200</v>
      </c>
      <c r="D6" s="17">
        <f>Informatie!H23</f>
        <v>70200</v>
      </c>
    </row>
    <row r="7" spans="1:7" x14ac:dyDescent="0.2">
      <c r="A7" s="33" t="s">
        <v>53</v>
      </c>
      <c r="B7" s="17">
        <f>Informatie!H24</f>
        <v>20000</v>
      </c>
      <c r="C7" s="17">
        <f>Informatie!H25</f>
        <v>40000</v>
      </c>
      <c r="D7" s="17">
        <f>Informatie!H26</f>
        <v>75000</v>
      </c>
    </row>
    <row r="8" spans="1:7" x14ac:dyDescent="0.2">
      <c r="A8" s="34" t="s">
        <v>54</v>
      </c>
      <c r="B8" s="17">
        <f>Informatie!E16</f>
        <v>4000</v>
      </c>
      <c r="C8" s="17">
        <f>Informatie!E17</f>
        <v>7000</v>
      </c>
      <c r="D8" s="17">
        <f>Informatie!E18</f>
        <v>10000</v>
      </c>
    </row>
    <row r="9" spans="1:7" x14ac:dyDescent="0.2">
      <c r="A9" s="36" t="s">
        <v>43</v>
      </c>
      <c r="B9" s="35">
        <f>SUM(B3:B8)</f>
        <v>234200</v>
      </c>
      <c r="C9" s="35">
        <f>SUM(C3:C8)</f>
        <v>357200</v>
      </c>
      <c r="D9" s="35">
        <f>SUM(D3:D8)</f>
        <v>495200</v>
      </c>
    </row>
    <row r="11" spans="1:7" x14ac:dyDescent="0.2">
      <c r="A11" s="19" t="s">
        <v>26</v>
      </c>
    </row>
    <row r="12" spans="1:7" x14ac:dyDescent="0.2">
      <c r="A12" t="s">
        <v>27</v>
      </c>
      <c r="B12" s="17">
        <f>Informatie!D29</f>
        <v>18000</v>
      </c>
      <c r="C12" s="8">
        <f>B12</f>
        <v>18000</v>
      </c>
      <c r="D12" s="8">
        <f>B12</f>
        <v>18000</v>
      </c>
    </row>
    <row r="13" spans="1:7" x14ac:dyDescent="0.2">
      <c r="A13" t="s">
        <v>58</v>
      </c>
      <c r="B13" s="17">
        <v>1500</v>
      </c>
      <c r="C13" s="17">
        <v>1500</v>
      </c>
      <c r="D13" s="17">
        <v>1500</v>
      </c>
    </row>
    <row r="14" spans="1:7" x14ac:dyDescent="0.2">
      <c r="A14" t="s">
        <v>30</v>
      </c>
      <c r="B14" s="17">
        <f>Informatie!D31</f>
        <v>3500</v>
      </c>
      <c r="C14" s="8">
        <f>B14</f>
        <v>3500</v>
      </c>
      <c r="D14" s="8">
        <f>B14</f>
        <v>3500</v>
      </c>
    </row>
    <row r="15" spans="1:7" x14ac:dyDescent="0.2">
      <c r="A15" t="s">
        <v>33</v>
      </c>
      <c r="B15" s="17">
        <f>Informatie!D32</f>
        <v>6000</v>
      </c>
      <c r="C15" s="8">
        <f>B15</f>
        <v>6000</v>
      </c>
      <c r="D15" s="8">
        <f>B15</f>
        <v>6000</v>
      </c>
    </row>
    <row r="16" spans="1:7" x14ac:dyDescent="0.2">
      <c r="A16" t="s">
        <v>34</v>
      </c>
      <c r="B16" s="17">
        <f>Informatie!D33</f>
        <v>180000</v>
      </c>
      <c r="C16" s="8">
        <f>B16</f>
        <v>180000</v>
      </c>
      <c r="D16" s="8">
        <f>B16</f>
        <v>180000</v>
      </c>
    </row>
    <row r="17" spans="1:4" x14ac:dyDescent="0.2">
      <c r="A17" s="38" t="s">
        <v>44</v>
      </c>
      <c r="B17" s="35">
        <f>SUM(B12:B16)</f>
        <v>209000</v>
      </c>
      <c r="C17" s="35">
        <f t="shared" ref="C17:D17" si="0">SUM(C12:C16)</f>
        <v>209000</v>
      </c>
      <c r="D17" s="35">
        <f t="shared" si="0"/>
        <v>209000</v>
      </c>
    </row>
    <row r="18" spans="1:4" x14ac:dyDescent="0.2">
      <c r="A18" s="1"/>
      <c r="B18" s="1"/>
      <c r="C18" s="1"/>
      <c r="D18" s="1"/>
    </row>
    <row r="19" spans="1:4" x14ac:dyDescent="0.2">
      <c r="A19" s="1" t="s">
        <v>56</v>
      </c>
      <c r="B19" s="39">
        <f>B9-B17</f>
        <v>25200</v>
      </c>
      <c r="C19" s="39">
        <f>C9-C17</f>
        <v>148200</v>
      </c>
      <c r="D19" s="39">
        <f>D9-D17</f>
        <v>286200</v>
      </c>
    </row>
    <row r="22" spans="1:4" x14ac:dyDescent="0.2">
      <c r="A22" s="1"/>
      <c r="B22" s="1"/>
      <c r="C22" s="1"/>
      <c r="D22" s="1"/>
    </row>
  </sheetData>
  <protectedRanges>
    <protectedRange sqref="B20:D21 B8:D9 B13:B16 B17:D17 C13:D13" name="Range2"/>
  </protectedRanges>
  <pageMargins left="0.7" right="0.7" top="0.75" bottom="0.75" header="0.3" footer="0.3"/>
  <pageSetup paperSize="9" orientation="portrait" r:id="rId1"/>
  <headerFooter>
    <oddHeader>&amp;L&amp;"Calibri"&amp;10&amp;K2FB5E4| DNB UNRESTRICTED |&amp;1#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EC4ED-9858-B449-9227-F3E065ED068C}">
  <dimension ref="A1:I39"/>
  <sheetViews>
    <sheetView workbookViewId="0">
      <selection activeCell="F15" sqref="F15"/>
    </sheetView>
  </sheetViews>
  <sheetFormatPr baseColWidth="10" defaultRowHeight="15" x14ac:dyDescent="0.2"/>
  <cols>
    <col min="1" max="1" width="32" customWidth="1"/>
    <col min="2" max="2" width="36" bestFit="1" customWidth="1"/>
    <col min="3" max="3" width="44" customWidth="1"/>
    <col min="4" max="4" width="28.1640625" customWidth="1"/>
    <col min="5" max="5" width="15.83203125" customWidth="1"/>
    <col min="6" max="6" width="14.33203125" customWidth="1"/>
    <col min="7" max="7" width="17.1640625" customWidth="1"/>
    <col min="8" max="8" width="14.5" customWidth="1"/>
    <col min="9" max="9" width="13.6640625" customWidth="1"/>
  </cols>
  <sheetData>
    <row r="1" spans="1:5" ht="24" x14ac:dyDescent="0.3">
      <c r="A1" s="4" t="s">
        <v>15</v>
      </c>
    </row>
    <row r="2" spans="1:5" x14ac:dyDescent="0.2">
      <c r="A2" s="7" t="s">
        <v>8</v>
      </c>
      <c r="B2" s="7" t="s">
        <v>9</v>
      </c>
      <c r="C2" s="7" t="s">
        <v>10</v>
      </c>
      <c r="D2" s="7" t="s">
        <v>11</v>
      </c>
    </row>
    <row r="3" spans="1:5" x14ac:dyDescent="0.2">
      <c r="A3" t="s">
        <v>12</v>
      </c>
      <c r="B3">
        <v>70</v>
      </c>
      <c r="C3" s="3">
        <v>2000</v>
      </c>
      <c r="D3" s="3">
        <f>B3*C3</f>
        <v>140000</v>
      </c>
      <c r="E3" t="s">
        <v>38</v>
      </c>
    </row>
    <row r="4" spans="1:5" x14ac:dyDescent="0.2">
      <c r="A4" t="s">
        <v>13</v>
      </c>
      <c r="B4">
        <v>120</v>
      </c>
      <c r="C4" s="3">
        <v>2000</v>
      </c>
      <c r="D4" s="3">
        <f t="shared" ref="D4:D5" si="0">B4*C4</f>
        <v>240000</v>
      </c>
      <c r="E4" t="s">
        <v>37</v>
      </c>
    </row>
    <row r="5" spans="1:5" x14ac:dyDescent="0.2">
      <c r="A5" t="s">
        <v>14</v>
      </c>
      <c r="B5">
        <v>170</v>
      </c>
      <c r="C5" s="3">
        <v>2000</v>
      </c>
      <c r="D5" s="3">
        <f t="shared" si="0"/>
        <v>340000</v>
      </c>
      <c r="E5" t="s">
        <v>39</v>
      </c>
    </row>
    <row r="8" spans="1:5" ht="24" x14ac:dyDescent="0.3">
      <c r="A8" s="4" t="s">
        <v>18</v>
      </c>
      <c r="B8" s="13"/>
    </row>
    <row r="9" spans="1:5" x14ac:dyDescent="0.2">
      <c r="A9" s="7" t="s">
        <v>8</v>
      </c>
      <c r="B9" s="7" t="s">
        <v>16</v>
      </c>
      <c r="C9" s="7" t="s">
        <v>17</v>
      </c>
      <c r="D9" s="23"/>
    </row>
    <row r="10" spans="1:5" x14ac:dyDescent="0.2">
      <c r="A10">
        <v>1</v>
      </c>
      <c r="B10" s="3">
        <f>H23+H24</f>
        <v>90200</v>
      </c>
      <c r="C10" s="15">
        <f>D34</f>
        <v>215000</v>
      </c>
      <c r="D10" s="5"/>
    </row>
    <row r="11" spans="1:5" x14ac:dyDescent="0.2">
      <c r="A11">
        <v>2</v>
      </c>
      <c r="B11" s="15">
        <f>H23+H25</f>
        <v>110200</v>
      </c>
      <c r="C11" s="15">
        <f>E34</f>
        <v>207500</v>
      </c>
      <c r="D11" s="5"/>
    </row>
    <row r="12" spans="1:5" x14ac:dyDescent="0.2">
      <c r="A12">
        <v>3</v>
      </c>
      <c r="B12" s="15">
        <f>H23+H26</f>
        <v>145200</v>
      </c>
      <c r="C12" s="15">
        <f>F34</f>
        <v>207500</v>
      </c>
      <c r="D12" s="5"/>
    </row>
    <row r="14" spans="1:5" ht="24" x14ac:dyDescent="0.3">
      <c r="A14" s="4" t="s">
        <v>47</v>
      </c>
    </row>
    <row r="15" spans="1:5" ht="16" x14ac:dyDescent="0.2">
      <c r="A15" s="7" t="s">
        <v>8</v>
      </c>
      <c r="B15" s="28" t="s">
        <v>49</v>
      </c>
      <c r="C15" s="30" t="s">
        <v>50</v>
      </c>
      <c r="D15" s="30" t="s">
        <v>10</v>
      </c>
      <c r="E15" s="7" t="s">
        <v>43</v>
      </c>
    </row>
    <row r="16" spans="1:5" x14ac:dyDescent="0.2">
      <c r="A16" t="s">
        <v>12</v>
      </c>
      <c r="B16" t="s">
        <v>48</v>
      </c>
      <c r="C16" s="31">
        <v>40</v>
      </c>
      <c r="D16" s="17">
        <v>100</v>
      </c>
      <c r="E16" s="17">
        <f>C16*D16</f>
        <v>4000</v>
      </c>
    </row>
    <row r="17" spans="1:9" x14ac:dyDescent="0.2">
      <c r="A17" t="s">
        <v>13</v>
      </c>
      <c r="B17" t="s">
        <v>48</v>
      </c>
      <c r="C17" s="31">
        <v>70</v>
      </c>
      <c r="D17" s="17">
        <v>100</v>
      </c>
      <c r="E17" s="17">
        <f t="shared" ref="E17:E18" si="1">C17*D17</f>
        <v>7000</v>
      </c>
    </row>
    <row r="18" spans="1:9" x14ac:dyDescent="0.2">
      <c r="A18" t="s">
        <v>14</v>
      </c>
      <c r="B18" t="s">
        <v>48</v>
      </c>
      <c r="C18" s="31">
        <v>100</v>
      </c>
      <c r="D18" s="17">
        <v>100</v>
      </c>
      <c r="E18" s="17">
        <f t="shared" si="1"/>
        <v>10000</v>
      </c>
    </row>
    <row r="21" spans="1:9" ht="24" x14ac:dyDescent="0.3">
      <c r="A21" s="10" t="s">
        <v>19</v>
      </c>
      <c r="B21" s="18"/>
      <c r="C21" s="18"/>
      <c r="D21" s="18"/>
      <c r="E21" s="22"/>
      <c r="F21" s="22"/>
      <c r="G21" s="6" t="s">
        <v>36</v>
      </c>
      <c r="H21" s="6" t="s">
        <v>31</v>
      </c>
    </row>
    <row r="22" spans="1:9" x14ac:dyDescent="0.2">
      <c r="A22" t="s">
        <v>20</v>
      </c>
      <c r="C22" s="17">
        <v>2000</v>
      </c>
      <c r="D22" t="s">
        <v>21</v>
      </c>
      <c r="F22" s="17"/>
      <c r="G22" s="17"/>
      <c r="H22" s="17">
        <f>D3</f>
        <v>140000</v>
      </c>
    </row>
    <row r="23" spans="1:9" x14ac:dyDescent="0.2">
      <c r="A23" t="s">
        <v>18</v>
      </c>
      <c r="B23" s="5" t="s">
        <v>22</v>
      </c>
      <c r="C23" s="17">
        <v>90</v>
      </c>
      <c r="D23" t="s">
        <v>23</v>
      </c>
      <c r="F23" s="17"/>
      <c r="G23" s="17">
        <f>C23*3*5</f>
        <v>1350</v>
      </c>
      <c r="H23" s="17">
        <f>G23*52</f>
        <v>70200</v>
      </c>
      <c r="I23" t="s">
        <v>46</v>
      </c>
    </row>
    <row r="24" spans="1:9" x14ac:dyDescent="0.2">
      <c r="B24" s="5" t="s">
        <v>24</v>
      </c>
      <c r="C24" s="9">
        <v>0.01</v>
      </c>
      <c r="D24" t="s">
        <v>25</v>
      </c>
      <c r="E24" s="22" t="s">
        <v>12</v>
      </c>
      <c r="F24" s="17">
        <v>2000000</v>
      </c>
      <c r="G24" s="17"/>
      <c r="H24" s="17">
        <f>F24*C24</f>
        <v>20000</v>
      </c>
    </row>
    <row r="25" spans="1:9" x14ac:dyDescent="0.2">
      <c r="E25" s="22" t="s">
        <v>13</v>
      </c>
      <c r="F25" s="17">
        <v>4000000</v>
      </c>
      <c r="G25" s="17"/>
      <c r="H25" s="17">
        <f>F25*C24</f>
        <v>40000</v>
      </c>
    </row>
    <row r="26" spans="1:9" x14ac:dyDescent="0.2">
      <c r="E26" s="22" t="s">
        <v>14</v>
      </c>
      <c r="F26" s="17">
        <v>7500000</v>
      </c>
      <c r="G26" s="17"/>
      <c r="H26" s="17">
        <f>F26*C24</f>
        <v>75000</v>
      </c>
    </row>
    <row r="28" spans="1:9" ht="24" x14ac:dyDescent="0.3">
      <c r="A28" s="12" t="s">
        <v>26</v>
      </c>
      <c r="B28" s="19"/>
      <c r="C28" s="19"/>
      <c r="D28" s="16" t="s">
        <v>12</v>
      </c>
      <c r="E28" s="16" t="s">
        <v>13</v>
      </c>
      <c r="F28" s="16" t="s">
        <v>14</v>
      </c>
    </row>
    <row r="29" spans="1:9" x14ac:dyDescent="0.2">
      <c r="A29" t="s">
        <v>27</v>
      </c>
      <c r="B29" s="17">
        <v>1500</v>
      </c>
      <c r="C29" t="s">
        <v>32</v>
      </c>
      <c r="D29" s="17">
        <f>B29*12</f>
        <v>18000</v>
      </c>
      <c r="E29" s="8">
        <f>D29</f>
        <v>18000</v>
      </c>
      <c r="F29" s="8">
        <f>D29</f>
        <v>18000</v>
      </c>
    </row>
    <row r="30" spans="1:9" x14ac:dyDescent="0.2">
      <c r="A30" t="s">
        <v>28</v>
      </c>
      <c r="B30" s="17">
        <v>7500</v>
      </c>
      <c r="C30" t="s">
        <v>29</v>
      </c>
      <c r="D30" s="17">
        <f>B30</f>
        <v>7500</v>
      </c>
    </row>
    <row r="31" spans="1:9" x14ac:dyDescent="0.2">
      <c r="A31" t="s">
        <v>30</v>
      </c>
      <c r="B31" s="17">
        <v>3500</v>
      </c>
      <c r="C31" t="s">
        <v>31</v>
      </c>
      <c r="D31" s="17">
        <f>B31</f>
        <v>3500</v>
      </c>
      <c r="E31" s="8">
        <f>D31</f>
        <v>3500</v>
      </c>
      <c r="F31" s="8">
        <f>D31</f>
        <v>3500</v>
      </c>
    </row>
    <row r="32" spans="1:9" x14ac:dyDescent="0.2">
      <c r="A32" t="s">
        <v>33</v>
      </c>
      <c r="B32" s="17">
        <v>6000</v>
      </c>
      <c r="C32" t="s">
        <v>31</v>
      </c>
      <c r="D32" s="17">
        <f>B32</f>
        <v>6000</v>
      </c>
      <c r="E32" s="8">
        <f>D32</f>
        <v>6000</v>
      </c>
      <c r="F32" s="8">
        <f>D32</f>
        <v>6000</v>
      </c>
    </row>
    <row r="33" spans="1:6" x14ac:dyDescent="0.2">
      <c r="A33" t="s">
        <v>34</v>
      </c>
      <c r="B33" s="17">
        <v>3000</v>
      </c>
      <c r="C33" t="s">
        <v>35</v>
      </c>
      <c r="D33" s="17">
        <f>B33*5*12</f>
        <v>180000</v>
      </c>
      <c r="E33" s="8">
        <f>D33</f>
        <v>180000</v>
      </c>
      <c r="F33" s="8">
        <f>D33</f>
        <v>180000</v>
      </c>
    </row>
    <row r="34" spans="1:6" x14ac:dyDescent="0.2">
      <c r="D34" s="20">
        <f>SUM(D29:D33)</f>
        <v>215000</v>
      </c>
      <c r="E34" s="21">
        <f>SUM(E29:E33)</f>
        <v>207500</v>
      </c>
      <c r="F34" s="21">
        <f>SUM(F29:F33)</f>
        <v>207500</v>
      </c>
    </row>
    <row r="35" spans="1:6" x14ac:dyDescent="0.2">
      <c r="D35" s="14"/>
    </row>
    <row r="36" spans="1:6" ht="24" x14ac:dyDescent="0.3">
      <c r="A36" s="11" t="s">
        <v>40</v>
      </c>
      <c r="B36" s="25" t="s">
        <v>41</v>
      </c>
      <c r="C36" s="25" t="s">
        <v>42</v>
      </c>
      <c r="D36" s="25" t="s">
        <v>43</v>
      </c>
      <c r="E36" s="25" t="s">
        <v>44</v>
      </c>
      <c r="F36" s="26" t="s">
        <v>45</v>
      </c>
    </row>
    <row r="37" spans="1:6" x14ac:dyDescent="0.2">
      <c r="A37" t="s">
        <v>12</v>
      </c>
      <c r="B37" s="3">
        <f>D3+E16</f>
        <v>144000</v>
      </c>
      <c r="C37" s="24">
        <f>B10</f>
        <v>90200</v>
      </c>
      <c r="D37" s="24">
        <f>B37+C37</f>
        <v>234200</v>
      </c>
      <c r="E37" s="17">
        <f>D34</f>
        <v>215000</v>
      </c>
      <c r="F37" s="27">
        <f>D37-E37</f>
        <v>19200</v>
      </c>
    </row>
    <row r="38" spans="1:6" x14ac:dyDescent="0.2">
      <c r="A38" t="s">
        <v>13</v>
      </c>
      <c r="B38" s="3">
        <f>D4+E17</f>
        <v>247000</v>
      </c>
      <c r="C38" s="17">
        <f>B11</f>
        <v>110200</v>
      </c>
      <c r="D38" s="24">
        <f t="shared" ref="D38:D39" si="2">B38+C38</f>
        <v>357200</v>
      </c>
      <c r="E38" s="8">
        <f>E34</f>
        <v>207500</v>
      </c>
      <c r="F38" s="27">
        <f>D38-E38</f>
        <v>149700</v>
      </c>
    </row>
    <row r="39" spans="1:6" x14ac:dyDescent="0.2">
      <c r="A39" t="s">
        <v>14</v>
      </c>
      <c r="B39" s="3">
        <f>D5+E18</f>
        <v>350000</v>
      </c>
      <c r="C39" s="17">
        <f>B12</f>
        <v>145200</v>
      </c>
      <c r="D39" s="24">
        <f t="shared" si="2"/>
        <v>495200</v>
      </c>
      <c r="E39" s="8">
        <f>F34</f>
        <v>207500</v>
      </c>
      <c r="F39" s="27">
        <f>D39-E39</f>
        <v>287700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DA5F-41D8-4020-A77D-9F6AEC88776C}">
  <dimension ref="A1:C5"/>
  <sheetViews>
    <sheetView topLeftCell="B1" workbookViewId="0">
      <selection activeCell="C5" sqref="C5"/>
    </sheetView>
  </sheetViews>
  <sheetFormatPr baseColWidth="10" defaultColWidth="8.83203125" defaultRowHeight="15" x14ac:dyDescent="0.2"/>
  <cols>
    <col min="1" max="1" width="23.6640625" bestFit="1" customWidth="1"/>
    <col min="2" max="2" width="61.33203125" bestFit="1" customWidth="1"/>
    <col min="3" max="3" width="16.83203125" bestFit="1" customWidth="1"/>
    <col min="5" max="5" width="46" bestFit="1" customWidth="1"/>
  </cols>
  <sheetData>
    <row r="1" spans="1:3" x14ac:dyDescent="0.2">
      <c r="A1" s="2" t="s">
        <v>2</v>
      </c>
      <c r="B1" s="2" t="s">
        <v>3</v>
      </c>
      <c r="C1" s="2" t="e">
        <f>Balans!B12/Balans!E18</f>
        <v>#DIV/0!</v>
      </c>
    </row>
    <row r="3" spans="1:3" x14ac:dyDescent="0.2">
      <c r="A3" s="2" t="s">
        <v>4</v>
      </c>
      <c r="B3" s="2" t="s">
        <v>5</v>
      </c>
      <c r="C3" s="2" t="e">
        <f>Balans!E6/Balans!E20</f>
        <v>#VALUE!</v>
      </c>
    </row>
    <row r="5" spans="1:3" x14ac:dyDescent="0.2">
      <c r="A5" s="2" t="s">
        <v>6</v>
      </c>
      <c r="B5" s="2" t="s">
        <v>7</v>
      </c>
      <c r="C5" s="2" t="e">
        <f>(Balans!E16+Balans!E18)/Balans!E6</f>
        <v>#VALUE!</v>
      </c>
    </row>
  </sheetData>
  <protectedRanges>
    <protectedRange sqref="C2" name="Range1"/>
    <protectedRange sqref="A8:F9" name="Range2"/>
  </protectedRanges>
  <pageMargins left="0.7" right="0.7" top="0.75" bottom="0.75" header="0.3" footer="0.3"/>
  <pageSetup paperSize="9" orientation="portrait" r:id="rId1"/>
  <headerFooter>
    <oddHeader>&amp;L&amp;"Calibri"&amp;10&amp;K2FB5E4| DNB UNRESTRICTED |&amp;1#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NB Project Document" ma:contentTypeID="0x0101001A9AF98CE4D646E7BAD5E0A615FBC4570033574BA5F6F8485F80DD011BE7D1CFF900D679FC7004D00E45BC4F279DA233D57E" ma:contentTypeVersion="58" ma:contentTypeDescription="Het Content Type “DNB Project Document” is afgeleid van het Content Type “DNB Document”. Het is het standaard document op projectensites. Door de naam van het project, het project ID en een label als metagegeven toe te voegen, kunnen projectdocumenten beter gezocht en gefilterd worden." ma:contentTypeScope="" ma:versionID="05af0f6152c3b4481652efa196d20bf6">
  <xsd:schema xmlns:xsd="http://www.w3.org/2001/XMLSchema" xmlns:xs="http://www.w3.org/2001/XMLSchema" xmlns:p="http://schemas.microsoft.com/office/2006/metadata/properties" xmlns:ns1="http://schemas.microsoft.com/sharepoint/v3" xmlns:ns2="d9eb7c7e-3a87-48dc-a7b7-365e1e85ed01" xmlns:ns3="http://schemas.dnb.nl/sharepoint" xmlns:ns4="http://schemas.microsoft.com/sharepoint/v4" xmlns:ns5="19d5354a-9e70-40f7-8ef8-03607b8098c1" targetNamespace="http://schemas.microsoft.com/office/2006/metadata/properties" ma:root="true" ma:fieldsID="500bd15382f2a2386120e22fbd645175" ns1:_="" ns2:_="" ns3:_="" ns4:_="" ns5:_="">
    <xsd:import namespace="http://schemas.microsoft.com/sharepoint/v3"/>
    <xsd:import namespace="d9eb7c7e-3a87-48dc-a7b7-365e1e85ed01"/>
    <xsd:import namespace="http://schemas.dnb.nl/sharepoint"/>
    <xsd:import namespace="http://schemas.microsoft.com/sharepoint/v4"/>
    <xsd:import namespace="19d5354a-9e70-40f7-8ef8-03607b8098c1"/>
    <xsd:element name="properties">
      <xsd:complexType>
        <xsd:sequence>
          <xsd:element name="documentManagement">
            <xsd:complexType>
              <xsd:all>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2:DNB_Projectnaam"/>
                <xsd:element ref="ns2:DNB_ProjectId" minOccurs="0"/>
                <xsd:element ref="ns2:DNB_Publiceren" minOccurs="0"/>
                <xsd:element ref="ns2:DNB_Show"/>
                <xsd:element ref="ns3:_dlc_DocId" minOccurs="0"/>
                <xsd:element ref="ns3:_dlc_DocIdUrl" minOccurs="0"/>
                <xsd:element ref="ns1:_vti_ItemDeclaredRecord" minOccurs="0"/>
                <xsd:element ref="ns4:IconOverlay" minOccurs="0"/>
                <xsd:element ref="ns2:m2811a07b6c6fd47188d63596ada41d4" minOccurs="0"/>
                <xsd:element ref="ns2:f416c62b8084a6924c1caabc0cb60db6" minOccurs="0"/>
                <xsd:element ref="ns2:TaxCatchAll" minOccurs="0"/>
                <xsd:element ref="ns1:_vti_ItemHoldRecordStatus" minOccurs="0"/>
                <xsd:element ref="ns2:_dlc_DocIdPersistId" minOccurs="0"/>
                <xsd:element ref="ns2:k87fa04bff4d9972ce4710608e39267c" minOccurs="0"/>
                <xsd:element ref="ns2:TaxCatchAllLabel" minOccurs="0"/>
                <xsd:element ref="ns5: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7" nillable="true" ma:displayName="Declared Record" ma:hidden="true" ma:internalName="_vti_ItemDeclaredRecord" ma:readOnly="false">
      <xsd:simpleType>
        <xsd:restriction base="dms:DateTime"/>
      </xsd:simpleType>
    </xsd:element>
    <xsd:element name="_vti_ItemHoldRecordStatus" ma:index="32"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4"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5"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6"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7" nillable="true" ma:displayName="Remarks" ma:hidden="true" ma:internalName="DNB_Opmerkingen">
      <xsd:simpleType>
        <xsd:restriction base="dms:Note"/>
      </xsd:simpleType>
    </xsd:element>
    <xsd:element name="DNB_Sjabloon" ma:index="8" nillable="true" ma:displayName="Sjabloon" ma:hidden="true" ma:internalName="DNB_Sjabloon">
      <xsd:simpleType>
        <xsd:restriction base="dms:Text"/>
      </xsd:simpleType>
    </xsd:element>
    <xsd:element name="DNB_EmTo" ma:index="9" nillable="true" ma:displayName="E-mail To" ma:hidden="true" ma:internalName="DNB_EmTo">
      <xsd:simpleType>
        <xsd:restriction base="dms:Note">
          <xsd:maxLength value="255"/>
        </xsd:restriction>
      </xsd:simpleType>
    </xsd:element>
    <xsd:element name="DNB_EmFromName" ma:index="10" nillable="true" ma:displayName="E-mail From" ma:hidden="true" ma:internalName="DNB_EmFromName">
      <xsd:simpleType>
        <xsd:restriction base="dms:Text"/>
      </xsd:simpleType>
    </xsd:element>
    <xsd:element name="DNB_EmCC" ma:index="11" nillable="true" ma:displayName="E-mail CC" ma:hidden="true" ma:internalName="DNB_EmCC">
      <xsd:simpleType>
        <xsd:restriction base="dms:Note">
          <xsd:maxLength value="255"/>
        </xsd:restriction>
      </xsd:simpleType>
    </xsd:element>
    <xsd:element name="DNB_EmDate" ma:index="12" nillable="true" ma:displayName="E-mail Date" ma:hidden="true" ma:internalName="DNB_EmDate">
      <xsd:simpleType>
        <xsd:restriction base="dms:DateTime"/>
      </xsd:simpleType>
    </xsd:element>
    <xsd:element name="DNB_EmAttachCount" ma:index="13" nillable="true" ma:displayName="E-mail Attachment Count" ma:hidden="true" ma:internalName="DNB_EmAttachCount">
      <xsd:simpleType>
        <xsd:restriction base="dms:Text"/>
      </xsd:simpleType>
    </xsd:element>
    <xsd:element name="DNB_EmAttachmentNames" ma:index="14" nillable="true" ma:displayName="E-mail Attachment Names" ma:hidden="true" ma:internalName="DNB_EmAttachmentNames">
      <xsd:simpleType>
        <xsd:restriction base="dms:Note">
          <xsd:maxLength value="255"/>
        </xsd:restriction>
      </xsd:simpleType>
    </xsd:element>
    <xsd:element name="DNB_Distributie" ma:index="15" nillable="true" ma:displayName="Distributie" ma:default="False" ma:internalName="DNB_Distributie">
      <xsd:simpleType>
        <xsd:restriction base="dms:Boolean"/>
      </xsd:simpleType>
    </xsd:element>
    <xsd:element name="DNB_Projectnaam" ma:index="16" ma:displayName="Project Name" ma:internalName="DNB_Projectnaam" ma:readOnly="false">
      <xsd:simpleType>
        <xsd:restriction base="dms:Text"/>
      </xsd:simpleType>
    </xsd:element>
    <xsd:element name="DNB_ProjectId" ma:index="18" nillable="true" ma:displayName="Project ID" ma:internalName="DNB_ProjectId">
      <xsd:simpleType>
        <xsd:restriction base="dms:Text"/>
      </xsd:simpleType>
    </xsd:element>
    <xsd:element name="DNB_Publiceren" ma:index="19" nillable="true" ma:displayName="Publish" ma:default="False" ma:internalName="DNB_Publiceren">
      <xsd:simpleType>
        <xsd:restriction base="dms:Boolean"/>
      </xsd:simpleType>
    </xsd:element>
    <xsd:element name="DNB_Show" ma:index="20" ma:displayName="Show" ma:default="True" ma:description="A boolean value that indicates if a listitem is showed in the default view" ma:internalName="DNB_Show" ma:readOnly="false">
      <xsd:simpleType>
        <xsd:restriction base="dms:Boolean"/>
      </xsd:simpleType>
    </xsd:element>
    <xsd:element name="m2811a07b6c6fd47188d63596ada41d4" ma:index="29" nillable="true" ma:taxonomy="true" ma:internalName="m2811a07b6c6fd47188d63596ada41d4" ma:taxonomyFieldName="DNB_Afdeling" ma:displayName="Department"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 ma:index="31" nillable="true" ma:displayName="Taxonomy Catch All Column" ma:hidden="true" ma:list="{04cefb1b-380c-4235-b03f-bc7cbc57a7b1}"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element name="k87fa04bff4d9972ce4710608e39267c" ma:index="34" ma:taxonomy="true" ma:internalName="k87fa04bff4d9972ce4710608e39267c" ma:taxonomyFieldName="DNB_ProjectLabel" ma:displayName="DNB Label" ma:readOnly="false" ma:fieldId="{487fa04b-ff4d-9972-ce47-10608e39267c}" ma:taxonomyMulti="true" ma:sspId="b8135cd8-dd77-44d6-bdcc-adbf336672a2" ma:termSetId="4e9423d1-34f4-40fe-9ef1-6e83ad29c3f3" ma:anchorId="00000000-0000-0000-0000-000000000000" ma:open="false" ma:isKeyword="false">
      <xsd:complexType>
        <xsd:sequence>
          <xsd:element ref="pc:Terms" minOccurs="0" maxOccurs="1"/>
        </xsd:sequence>
      </xsd:complexType>
    </xsd:element>
    <xsd:element name="TaxCatchAllLabel" ma:index="36" nillable="true" ma:displayName="Taxonomy Catch All Column1" ma:hidden="true" ma:list="{04cefb1b-380c-4235-b03f-bc7cbc57a7b1}"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d5354a-9e70-40f7-8ef8-03607b8098c1" elementFormDefault="qualified">
    <xsd:import namespace="http://schemas.microsoft.com/office/2006/documentManagement/types"/>
    <xsd:import namespace="http://schemas.microsoft.com/office/infopath/2007/PartnerControls"/>
    <xsd:element name="_Flow_SignoffStatus" ma:index="38"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NB_Publiceren xmlns="d9eb7c7e-3a87-48dc-a7b7-365e1e85ed01">false</DNB_Publiceren>
    <DNB_Sjabloon xmlns="d9eb7c7e-3a87-48dc-a7b7-365e1e85ed01" xsi:nil="true"/>
    <DNB_EmAttachCount xmlns="d9eb7c7e-3a87-48dc-a7b7-365e1e85ed01" xsi:nil="true"/>
    <DNB_Distributie xmlns="d9eb7c7e-3a87-48dc-a7b7-365e1e85ed01">false</DNB_Distributie>
    <IconOverlay xmlns="http://schemas.microsoft.com/sharepoint/v4" xsi:nil="tru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Strategie</TermName>
          <TermId xmlns="http://schemas.microsoft.com/office/infopath/2007/PartnerControls">8338641f-5d1a-4925-b7a3-e2669b2a0d96</TermId>
        </TermInfo>
      </Terms>
    </m2811a07b6c6fd47188d63596ada41d4>
    <DNB_ProjectId xmlns="d9eb7c7e-3a87-48dc-a7b7-365e1e85ed01" xsi:nil="true"/>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Toezicht Beleid</TermName>
          <TermId xmlns="http://schemas.microsoft.com/office/infopath/2007/PartnerControls">fb8980bc-b51a-40b3-9009-74f01b5ae82c</TermId>
        </TermInfo>
      </Terms>
    </f416c62b8084a6924c1caabc0cb60db6>
    <DNB_Ontvanger xmlns="d9eb7c7e-3a87-48dc-a7b7-365e1e85ed01">
      <UserInfo>
        <DisplayName/>
        <AccountId xsi:nil="true"/>
        <AccountType/>
      </UserInfo>
    </DNB_Ontvanger>
    <DNB_EmTo xmlns="d9eb7c7e-3a87-48dc-a7b7-365e1e85ed01" xsi:nil="true"/>
    <k87fa04bff4d9972ce4710608e39267c xmlns="d9eb7c7e-3a87-48dc-a7b7-365e1e85ed01">
      <Terms xmlns="http://schemas.microsoft.com/office/infopath/2007/PartnerControls">
        <TermInfo xmlns="http://schemas.microsoft.com/office/infopath/2007/PartnerControls">
          <TermName xmlns="http://schemas.microsoft.com/office/infopath/2007/PartnerControls">Projecten</TermName>
          <TermId xmlns="http://schemas.microsoft.com/office/infopath/2007/PartnerControls">6b72ff99-9c37-4a58-86d6-c50d28db3af0</TermId>
        </TermInfo>
      </Terms>
    </k87fa04bff4d9972ce4710608e39267c>
    <DNB_EmCC xmlns="d9eb7c7e-3a87-48dc-a7b7-365e1e85ed01" xsi:nil="true"/>
    <DNB_Projectnaam xmlns="d9eb7c7e-3a87-48dc-a7b7-365e1e85ed01">Actualisering ToezichtMethodologie</DNB_Projectnaam>
    <_vti_ItemDeclaredRecord xmlns="http://schemas.microsoft.com/sharepoint/v3" xsi:nil="true"/>
    <DNB_EmFromName xmlns="d9eb7c7e-3a87-48dc-a7b7-365e1e85ed01" xsi:nil="true"/>
    <_Flow_SignoffStatus xmlns="19d5354a-9e70-40f7-8ef8-03607b8098c1" xsi:nil="true"/>
    <DNB_Opmerkingen xmlns="d9eb7c7e-3a87-48dc-a7b7-365e1e85ed01" xsi:nil="true"/>
    <DNB_Show xmlns="d9eb7c7e-3a87-48dc-a7b7-365e1e85ed01">false</DNB_Show>
    <DNB_EmDate xmlns="d9eb7c7e-3a87-48dc-a7b7-365e1e85ed01" xsi:nil="true"/>
    <TaxCatchAll xmlns="d9eb7c7e-3a87-48dc-a7b7-365e1e85ed01">
      <Value>6</Value>
      <Value>4</Value>
      <Value>3</Value>
      <Value>1</Value>
    </TaxCatchAll>
    <_dlc_DocId xmlns="http://schemas.dnb.nl/sharepoint">P313-1687025708-1413</_dlc_DocId>
    <_dlc_DocIdUrl xmlns="http://schemas.dnb.nl/sharepoint">
      <Url>https://dnbnl.sharepoint.com/sites/PJ-ActualiseringToezichtMethodologie/_layouts/15/DocIdRedir.aspx?ID=P313-1687025708-1413</Url>
      <Description>P313-1687025708-1413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165BA2-CAC5-4D5C-843C-323F93A24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eb7c7e-3a87-48dc-a7b7-365e1e85ed01"/>
    <ds:schemaRef ds:uri="http://schemas.dnb.nl/sharepoint"/>
    <ds:schemaRef ds:uri="http://schemas.microsoft.com/sharepoint/v4"/>
    <ds:schemaRef ds:uri="19d5354a-9e70-40f7-8ef8-03607b809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2FAF5D-DCDC-4A26-B7C7-C057FFE6B221}">
  <ds:schemaRefs>
    <ds:schemaRef ds:uri="http://schemas.microsoft.com/sharepoint/events"/>
    <ds:schemaRef ds:uri=""/>
  </ds:schemaRefs>
</ds:datastoreItem>
</file>

<file path=customXml/itemProps3.xml><?xml version="1.0" encoding="utf-8"?>
<ds:datastoreItem xmlns:ds="http://schemas.openxmlformats.org/officeDocument/2006/customXml" ds:itemID="{36E8DAEF-7475-4C7C-9E3A-70ED5E729B3B}">
  <ds:schemaRefs>
    <ds:schemaRef ds:uri="http://schemas.microsoft.com/office/2006/metadata/properties"/>
    <ds:schemaRef ds:uri="http://schemas.microsoft.com/office/infopath/2007/PartnerControls"/>
    <ds:schemaRef ds:uri="d9eb7c7e-3a87-48dc-a7b7-365e1e85ed01"/>
    <ds:schemaRef ds:uri="http://schemas.microsoft.com/sharepoint/v4"/>
    <ds:schemaRef ds:uri="http://schemas.microsoft.com/sharepoint/v3"/>
    <ds:schemaRef ds:uri="19d5354a-9e70-40f7-8ef8-03607b8098c1"/>
    <ds:schemaRef ds:uri="http://schemas.dnb.nl/sharepoint"/>
  </ds:schemaRefs>
</ds:datastoreItem>
</file>

<file path=customXml/itemProps4.xml><?xml version="1.0" encoding="utf-8"?>
<ds:datastoreItem xmlns:ds="http://schemas.openxmlformats.org/officeDocument/2006/customXml" ds:itemID="{B2E5778D-FA6E-4C68-A2F0-A7AA03F46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4</vt:i4>
      </vt:variant>
    </vt:vector>
  </HeadingPairs>
  <TitlesOfParts>
    <vt:vector size="4" baseType="lpstr">
      <vt:lpstr>Balans</vt:lpstr>
      <vt:lpstr>Winst- en verliesrekening</vt:lpstr>
      <vt:lpstr>Informatie</vt:lpstr>
      <vt:lpstr>Ratio's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balans winst en verlies en ratios - VVGB</dc:title>
  <dc:subject/>
  <dc:creator/>
  <cp:keywords/>
  <dc:description/>
  <cp:lastModifiedBy>Microsoft Office User</cp:lastModifiedBy>
  <cp:revision/>
  <dcterms:created xsi:type="dcterms:W3CDTF">2022-07-12T06:16:33Z</dcterms:created>
  <dcterms:modified xsi:type="dcterms:W3CDTF">2025-12-11T09:00:54Z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0x0101001A9AF98CE4D646E7BAD5E0A615FBC4570033574BA5F6F8485F80DD011BE7D1CFF900D679FC7004D00E45BC4F279DA233D57E</vt:lpwstr>
  </property>
  <property fmtid="{D5CDD505-2E9C-101B-9397-08002B2CF9AE}" pid="3" name="lda0e043566dcacd3d66b94d90c3f946">
    <vt:lpwstr>Lopend|9178452f-7c5d-4617-8a9d-cb6cbffbcbfc</vt:lpwstr>
  </property>
  <property fmtid="{D5CDD505-2E9C-101B-9397-08002B2CF9AE}" pid="4" name="DNB_Status">
    <vt:lpwstr>6;#Lopend|9178452f-7c5d-4617-8a9d-cb6cbffbcbfc</vt:lpwstr>
  </property>
  <property fmtid="{D5CDD505-2E9C-101B-9397-08002B2CF9AE}" pid="5" name="DNB_ProjectLabel">
    <vt:lpwstr>1;#Projecten|6b72ff99-9c37-4a58-86d6-c50d28db3af0</vt:lpwstr>
  </property>
  <property fmtid="{D5CDD505-2E9C-101B-9397-08002B2CF9AE}" pid="6" name="DNB_Divisie">
    <vt:lpwstr>4;#Toezicht Beleid|fb8980bc-b51a-40b3-9009-74f01b5ae82c</vt:lpwstr>
  </property>
  <property fmtid="{D5CDD505-2E9C-101B-9397-08002B2CF9AE}" pid="7" name="DNB_Afdeling">
    <vt:lpwstr>3;#Strategie|8338641f-5d1a-4925-b7a3-e2669b2a0d96</vt:lpwstr>
  </property>
  <property fmtid="{D5CDD505-2E9C-101B-9397-08002B2CF9AE}" pid="8" name="_dlc_DocIdItemGuid">
    <vt:lpwstr>8733c697-d09e-4f96-a0ea-d2fb77a67bba</vt:lpwstr>
  </property>
  <property fmtid="{D5CDD505-2E9C-101B-9397-08002B2CF9AE}" pid="9" name="MSIP_Label_fa50054c-3b1c-47aa-aa28-890ddd3f58e8_Enabled">
    <vt:lpwstr>true</vt:lpwstr>
  </property>
  <property fmtid="{D5CDD505-2E9C-101B-9397-08002B2CF9AE}" pid="10" name="MSIP_Label_fa50054c-3b1c-47aa-aa28-890ddd3f58e8_SiteId">
    <vt:lpwstr>9ecbd628-0072-405d-8567-32c6750b0d3e</vt:lpwstr>
  </property>
  <property fmtid="{D5CDD505-2E9C-101B-9397-08002B2CF9AE}" pid="11" name="MSIP_Label_fa50054c-3b1c-47aa-aa28-890ddd3f58e8_SetDate">
    <vt:lpwstr>2022-11-02T12:44:43Z</vt:lpwstr>
  </property>
  <property fmtid="{D5CDD505-2E9C-101B-9397-08002B2CF9AE}" pid="12" name="MSIP_Label_fa50054c-3b1c-47aa-aa28-890ddd3f58e8_Name">
    <vt:lpwstr>DNB Internal (unrestricted)</vt:lpwstr>
  </property>
  <property fmtid="{D5CDD505-2E9C-101B-9397-08002B2CF9AE}" pid="13" name="MSIP_Label_fa50054c-3b1c-47aa-aa28-890ddd3f58e8_ActionId">
    <vt:lpwstr>0529f885-2724-4433-92d9-7f8410b6e78f</vt:lpwstr>
  </property>
  <property fmtid="{D5CDD505-2E9C-101B-9397-08002B2CF9AE}" pid="14" name="MSIP_Label_fa50054c-3b1c-47aa-aa28-890ddd3f58e8_Removed">
    <vt:lpwstr>False</vt:lpwstr>
  </property>
  <property fmtid="{D5CDD505-2E9C-101B-9397-08002B2CF9AE}" pid="15" name="MSIP_Label_fa50054c-3b1c-47aa-aa28-890ddd3f58e8_Parent">
    <vt:lpwstr>109a9f93-653e-48e5-a407-a91e28cc67a7</vt:lpwstr>
  </property>
  <property fmtid="{D5CDD505-2E9C-101B-9397-08002B2CF9AE}" pid="16" name="MSIP_Label_fa50054c-3b1c-47aa-aa28-890ddd3f58e8_Extended_MSFT_Method">
    <vt:lpwstr>Standard</vt:lpwstr>
  </property>
  <property fmtid="{D5CDD505-2E9C-101B-9397-08002B2CF9AE}" pid="17" name="MSIP_Label_fa50054c-3b1c-47aa-aa28-890ddd3f58e8_Method">
    <vt:lpwstr>Standard</vt:lpwstr>
  </property>
  <property fmtid="{D5CDD505-2E9C-101B-9397-08002B2CF9AE}" pid="18" name="MSIP_Label_fa50054c-3b1c-47aa-aa28-890ddd3f58e8_ContentBits">
    <vt:lpwstr>1</vt:lpwstr>
  </property>
</Properties>
</file>